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activeTab="1"/>
  </bookViews>
  <sheets>
    <sheet name="Overview" sheetId="1" r:id="rId1"/>
    <sheet name="Model Inputs" sheetId="2" r:id="rId2"/>
    <sheet name="Addendum-Cost of Downtime" sheetId="3" r:id="rId3"/>
  </sheets>
  <definedNames>
    <definedName name="_xlnm.Print_Area" localSheetId="2">'Addendum-Cost of Downtime'!$A$1:$F$38</definedName>
    <definedName name="_xlnm.Print_Area" localSheetId="1">'Model Inputs'!$A$1:$F$117</definedName>
    <definedName name="_xlnm.Print_Titles" localSheetId="1">'Model Inputs'!$1:$14</definedName>
  </definedNames>
  <calcPr fullCalcOnLoad="1"/>
</workbook>
</file>

<file path=xl/sharedStrings.xml><?xml version="1.0" encoding="utf-8"?>
<sst xmlns="http://schemas.openxmlformats.org/spreadsheetml/2006/main" count="199" uniqueCount="179">
  <si>
    <t>Step 1 - iLO Advanced Pack  Acquisition and Deployment Costs</t>
  </si>
  <si>
    <t>Calculation: invoice cost per iLO Advanced Pack + delivery cost per iLO Advanced Pack  + (man hours to deploy one iLO Advanced Pack   * cost per man hour to deploy one iLO Advanced Pack + additional support costs per iLO Advanced Pack  per year + any additional acquisition, deployment, or ownership costs.</t>
  </si>
  <si>
    <t>Total iLO Advanced Pack  Acquisition and Deployment Costs</t>
  </si>
  <si>
    <t>Calculation: total acquisition and deployment costs per iLO Advanced Pack   * number of iLO Advanced Pack   you will purchase this year.</t>
  </si>
  <si>
    <t>Calculation: number of servers you will remotely upgrade with iLO Advanced Pack  * anticipated number of upgrades per year * cost per man hour to upgrade servers * average number of man hours per server per upgrade you will eliminate due to remote upgrades.</t>
  </si>
  <si>
    <t>Cost savings due to reduction in downtime realized from iLO Advanced Pack  implementation</t>
  </si>
  <si>
    <t>Enter cost savings due to reduction in downtime realized from iLO Advanced Pack  implementation.</t>
  </si>
  <si>
    <t>Enter any additional ongoing savings realized from iLO Advanced Pack  (for example, subscription services and software licenses no longer needed, or intangibles such as customer satisfaction, end-user goodwill, and so on).</t>
  </si>
  <si>
    <t>Total iLO Advanced Pack  Benefits for Year 1</t>
  </si>
  <si>
    <t>Total iLO Advanced Pack  Costs for Year 1</t>
  </si>
  <si>
    <t>Total iLO Advanced Pack  acquisition and deployment costs from step 1</t>
  </si>
  <si>
    <t>Net iLO Advanced Pack  Benefits (Costs) for Year 1</t>
  </si>
  <si>
    <t>Calculation : total iLO Advanced Pack  benefits - total iLO Advanced Pack  costs</t>
  </si>
  <si>
    <t>Net Present Value of iLO Advanced Pack  Benefits (Costs) for Year 2</t>
  </si>
  <si>
    <t>Net Present Value of iLO Advanced Pack  Benefits (Costs) for Year 3</t>
  </si>
  <si>
    <t>Net Present Value of iLO Advanced Pack  Benefits (Costs) for Year 4</t>
  </si>
  <si>
    <t>Net Present Value of iLO Advanced Pack  Benefits (Costs) for Year 5</t>
  </si>
  <si>
    <t>Total Net Present Value of iLO Advanced Pack  Benefits (Costs) for Years 1 through 5</t>
  </si>
  <si>
    <t>iLO Advanced Pack Costs</t>
  </si>
  <si>
    <t>iLO Advanced Pack Acquisition and Deployment Costs</t>
  </si>
  <si>
    <t>iLO Advanced Pack Benefits</t>
  </si>
  <si>
    <t xml:space="preserve">Enter cost per man hour to deploy one iLO Advanced Pack  </t>
  </si>
  <si>
    <t>The HP Lights-Out  "Back of the Envelope" Cost and Benefit Model will help you quantify the costs and benefits associated with Integrated Lights-Out  Advanced Packs for remote control and management of your ProLiant servers.  As you complete the required inputs (green cells = required inputs), you will notice that we have made a number of assumptions (yellow cells = assumptions). These assumptions are based on averages, and you have the option to overwrite these assumptions in order to reflect your organization's costs more realistically.</t>
  </si>
  <si>
    <t>Anticipated number of troubleshooting/problem resolution trips per year you will eliminate with iLO Advanced Pack</t>
  </si>
  <si>
    <r>
      <t xml:space="preserve">Average number of man hours </t>
    </r>
    <r>
      <rPr>
        <b/>
        <sz val="10"/>
        <rFont val="Arial"/>
        <family val="2"/>
      </rPr>
      <t xml:space="preserve">per troubleshooting/problem resolution trip </t>
    </r>
    <r>
      <rPr>
        <sz val="10"/>
        <rFont val="Arial"/>
        <family val="2"/>
      </rPr>
      <t>you will eliminate with iLO Advanced Pack</t>
    </r>
  </si>
  <si>
    <t xml:space="preserve">Number of servers you will deploy and configure with iLO Advanced Pack licenses </t>
  </si>
  <si>
    <r>
      <t xml:space="preserve">Average number of man hours </t>
    </r>
    <r>
      <rPr>
        <b/>
        <sz val="10"/>
        <rFont val="Arial"/>
        <family val="2"/>
      </rPr>
      <t xml:space="preserve">per server </t>
    </r>
    <r>
      <rPr>
        <sz val="10"/>
        <rFont val="Arial"/>
        <family val="2"/>
      </rPr>
      <t>you will save due to volume deployment and configuration using virtual media scripting</t>
    </r>
  </si>
  <si>
    <t>Step 2 - Reduction in Costs Due to Volume and/or Remote Deployment and Configuration</t>
  </si>
  <si>
    <t>Step 3 - Reduction in Costs Due to Remote Upgrades (via Virtual Media)</t>
  </si>
  <si>
    <t>Step 4 - Reduction in Costs Due to Remote Troubleshooting and Problem Resolution</t>
  </si>
  <si>
    <t>Step 5 - Costs Savings Due to Reduction in Downtime</t>
  </si>
  <si>
    <t xml:space="preserve"> </t>
  </si>
  <si>
    <r>
      <t xml:space="preserve">Average number of man hours </t>
    </r>
    <r>
      <rPr>
        <b/>
        <sz val="10"/>
        <rFont val="Arial"/>
        <family val="2"/>
      </rPr>
      <t>per request</t>
    </r>
  </si>
  <si>
    <t>Anticipated number of onsite technician support requests per year you will eliminate with iLO Advanced Pack</t>
  </si>
  <si>
    <t>Cost per man hour for onsite technicians</t>
  </si>
  <si>
    <t>Enter anticipated number of times per year that support is required from onsite technicians</t>
  </si>
  <si>
    <t>Step 5 - Costs Savings Due to Reduction in Onsite Datacenter Support Requirements</t>
  </si>
  <si>
    <t xml:space="preserve">Total savings </t>
  </si>
  <si>
    <t xml:space="preserve">Fixed internal charge for </t>
  </si>
  <si>
    <t>Total savings realized from Reduction in Onsite Support (hourly cost method)</t>
  </si>
  <si>
    <t>Enter the burdened hourly rate per hour of onsite technicians (If you are charged a fixed internal rate per request, enter the fixed rate)</t>
  </si>
  <si>
    <r>
      <t xml:space="preserve">Enter average number of man hours </t>
    </r>
    <r>
      <rPr>
        <b/>
        <sz val="10"/>
        <rFont val="Arial"/>
        <family val="2"/>
      </rPr>
      <t>per request to perfrom a function that can be performed remotely with iLO Advanced Pack</t>
    </r>
    <r>
      <rPr>
        <sz val="10"/>
        <rFont val="Arial"/>
        <family val="2"/>
      </rPr>
      <t>.   (If you are charged a fixed internal rate per request, enter "1")</t>
    </r>
  </si>
  <si>
    <t>Number of servers you will remotely upgrade with iLO Advanced Pack</t>
  </si>
  <si>
    <t>Enter anticipated number of troubleshooting/problem resolution trips per year you will eliminate with iLO Advanced Pack.</t>
  </si>
  <si>
    <t>Enter average number of man hours per troubleshooting/problem resolution trip you will eliminate with iLO Advanced Pack.</t>
  </si>
  <si>
    <t>Calculation: anticipated number of troubleshooting/problem resolution trips you will eliminate with iLO Advanced Pack  * cost per man hour to troubleshoot servers at remote sites * average number of man hours per troubleshooting/problem resolution trip you will eliminate with iLO Advanced Pack.</t>
  </si>
  <si>
    <t>Any additional one-time savings realized from iLO Advanced Pack</t>
  </si>
  <si>
    <t>Enter any additional one-time savings realized from iLO Advanced Pack  (for example, savings from terminal emulation software you do not have to purchase at this time, because you are deploying iLO Advanced Pack).</t>
  </si>
  <si>
    <t>Any additional ongoing savings realized from iLO Advanced Pack</t>
  </si>
  <si>
    <t>Enter the number of years you will keep the servers you will deploy and configure with iLO Advanced Pack. (Note: This number must be an integer from 1 to 5).</t>
  </si>
  <si>
    <t>Calculation: total savings from reduction in costs due to elimination of peripherals + total savings from reduction in facilities costs + total savings from reduction in costs due to volume and/or remote deployment and configuration + total savings from reduction in costs due to remote upgrades (via virtual floppy) + total savings from reduction in costs due to remote troubleshooting and problem resolution + costs savings due to reduction in downtime realized from iLO Advanced Pack  implementation + any additional one-time savings realized from iLO Advanced Pack  + any additional ongoing savings realized from iLO Advanced Pack.</t>
  </si>
  <si>
    <t>Assumption, based on sum of total savings from reduction in facilities costs + reduction in costs due to remote upgrades (via virtual floppy) + total savings from reduction in costs due to remote troubleshooting and problem resolution + cost savings due to reduction in downtime + any additional ongoing savings realized from iLO Advanced Pack.</t>
  </si>
  <si>
    <t>Assumption; change if necessary.</t>
  </si>
  <si>
    <t>Any additional acquisition, deployment, or ownership costs</t>
  </si>
  <si>
    <t xml:space="preserve">"Back of the Envelope" </t>
  </si>
  <si>
    <t>Cost and Benefit Model</t>
  </si>
  <si>
    <t>Legend</t>
  </si>
  <si>
    <t>= Required input</t>
  </si>
  <si>
    <t>= Assumption (may be overwritten)</t>
  </si>
  <si>
    <t>= Calculation (do NOT overwrite)</t>
  </si>
  <si>
    <t>Average cost per monitor</t>
  </si>
  <si>
    <t>Total Savings from Eliminating Monitors</t>
  </si>
  <si>
    <t>Enter average cost per monitor.</t>
  </si>
  <si>
    <t>Enter average cost per KVM.</t>
  </si>
  <si>
    <t>Step 3 - Reduction in Facilities Costs</t>
  </si>
  <si>
    <t>Average cost per KwH of electric power at your facility</t>
  </si>
  <si>
    <r>
      <t xml:space="preserve">Average cost per square foot of space </t>
    </r>
    <r>
      <rPr>
        <b/>
        <sz val="10"/>
        <rFont val="Arial"/>
        <family val="2"/>
      </rPr>
      <t xml:space="preserve">per year </t>
    </r>
    <r>
      <rPr>
        <sz val="10"/>
        <rFont val="Arial"/>
        <family val="2"/>
      </rPr>
      <t>at your facility</t>
    </r>
  </si>
  <si>
    <t>Assumption, based on number input in Step 2; change if necessary.</t>
  </si>
  <si>
    <r>
      <t xml:space="preserve">Enter the average cost per square foot of space </t>
    </r>
    <r>
      <rPr>
        <b/>
        <sz val="10"/>
        <rFont val="Arial"/>
        <family val="2"/>
      </rPr>
      <t xml:space="preserve">per year </t>
    </r>
    <r>
      <rPr>
        <sz val="10"/>
        <rFont val="Arial"/>
        <family val="2"/>
      </rPr>
      <t>at your facility.</t>
    </r>
  </si>
  <si>
    <t>Average number of square feet required by one monitor</t>
  </si>
  <si>
    <t>Total Savings from Reduction in Facilities Costs</t>
  </si>
  <si>
    <t>Total Savings from Reduction in KwH Usage per Year</t>
  </si>
  <si>
    <t>Total Savings from Reduction in Square Feet Needed for Monitors</t>
  </si>
  <si>
    <t>Assumption, based on number input in Step 1; change if necessary.</t>
  </si>
  <si>
    <t>Cost per man hour to deploy and configure servers</t>
  </si>
  <si>
    <t>Total Savings from Reduction in Costs Due to Volume and/or Remote Deployment and Configuration</t>
  </si>
  <si>
    <t>Any additional savings realized from reduction in costs due to volume and/or remote deployment and configuration</t>
  </si>
  <si>
    <t>Any additional savings realized from elimination of other peripherals</t>
  </si>
  <si>
    <t>Enter any additional savings realized from reduction in costs due to volume and/or remote deployment and configuration.</t>
  </si>
  <si>
    <t>Anticipated number of upgrades per year</t>
  </si>
  <si>
    <t>Cost per man hour to upgrade servers</t>
  </si>
  <si>
    <r>
      <t xml:space="preserve">Average number of man hours </t>
    </r>
    <r>
      <rPr>
        <b/>
        <sz val="10"/>
        <rFont val="Arial"/>
        <family val="2"/>
      </rPr>
      <t xml:space="preserve">per server per upgrade </t>
    </r>
    <r>
      <rPr>
        <sz val="10"/>
        <rFont val="Arial"/>
        <family val="2"/>
      </rPr>
      <t>you will eliminate due to remote upgrades</t>
    </r>
  </si>
  <si>
    <r>
      <t xml:space="preserve">Total transportation and/or travel costs </t>
    </r>
    <r>
      <rPr>
        <b/>
        <sz val="10"/>
        <rFont val="Arial"/>
        <family val="2"/>
      </rPr>
      <t xml:space="preserve">per upgrade </t>
    </r>
    <r>
      <rPr>
        <sz val="10"/>
        <rFont val="Arial"/>
        <family val="2"/>
      </rPr>
      <t>you will save due to remote upgrades</t>
    </r>
  </si>
  <si>
    <t>Calculation: anticipated number of upgrades per year * total transportation and/or costs per upgrade you will save due to remote upgrades.</t>
  </si>
  <si>
    <t>Total savings realized from reduction in transportation and/or travel costs</t>
  </si>
  <si>
    <t>Any additional savings realized from reduction in costs due to remote upgrades</t>
  </si>
  <si>
    <t>Cost per man hour to troubleshoot servers at remote sites</t>
  </si>
  <si>
    <t>Total savings realized from reduction in wages due to remote upgrades</t>
  </si>
  <si>
    <t>Total Savings from Reduction in Costs Due to Remote Troubleshooting and Problem Resolution</t>
  </si>
  <si>
    <t>Step 2 - Reduction in Costs Due to Elimination of Peripherals</t>
  </si>
  <si>
    <t>"Back of the Envelope"</t>
  </si>
  <si>
    <t>Reduction in Costs Due to Elimination of Peripherals</t>
  </si>
  <si>
    <t>Reduction in Facilities Costs</t>
  </si>
  <si>
    <t>Reduction in Costs Due to Volume and/or Remote Deployment and Configuration</t>
  </si>
  <si>
    <t>Reduction in Costs Due to Remote Troubleshooting and Problem Resolution</t>
  </si>
  <si>
    <t>Average cost per KVM</t>
  </si>
  <si>
    <t>Calculation: total savings from eliminating monitors + total savings from eliminating KVMs + any additional savings realized from elimination of other peripherals.</t>
  </si>
  <si>
    <t>Any additional savings realized from reduction in facilities costs</t>
  </si>
  <si>
    <t>Enter any additional savings realized from reduction in facilities costs (for example, savings realized from reduction in total number of racks necessary to support all your servers, BTU savings, etc.)</t>
  </si>
  <si>
    <t>Calculation: total savings from reduction in KwH usage per year + total savings from reduction in square feet needed for monitors + any additional savings realized from reduction in facilities costs.</t>
  </si>
  <si>
    <t>Total reduction in transportation and/or travel costs due to remote deployment and configuration</t>
  </si>
  <si>
    <t>Enter the total reduction in transportation and/or travel costs due to remote deployment and configuration.</t>
  </si>
  <si>
    <r>
      <t xml:space="preserve">Enter total transportation and/or travel costs </t>
    </r>
    <r>
      <rPr>
        <b/>
        <sz val="10"/>
        <rFont val="Arial"/>
        <family val="2"/>
      </rPr>
      <t xml:space="preserve">per upgrade </t>
    </r>
    <r>
      <rPr>
        <sz val="10"/>
        <rFont val="Arial"/>
        <family val="2"/>
      </rPr>
      <t>you will save due to remote upgrades.</t>
    </r>
  </si>
  <si>
    <t>"Back of the Envelope" Costs and Benefits</t>
  </si>
  <si>
    <t>Discount rate</t>
  </si>
  <si>
    <t>Number of years you will keep these servers</t>
  </si>
  <si>
    <t>Ongoing Savings from Year 2 on</t>
  </si>
  <si>
    <t xml:space="preserve">http://www.compaq.com/services/promotions/advantage/cod.html, </t>
  </si>
  <si>
    <t>The "Back of the Envelope" model will help you calculate the following costs and benefits:</t>
  </si>
  <si>
    <t>Cost Savings Due to Reduction in Downtime</t>
  </si>
  <si>
    <t>Step 9 - Discounted Cashflow</t>
  </si>
  <si>
    <t>Calculation: total savings realized from reduction in wages due to remote troubleshooting/problem resolution + any additional savings realized from reduction in costs due to remote troubleshooting and problem resolution.</t>
  </si>
  <si>
    <t>Step 8 - Additional Cost Savings</t>
  </si>
  <si>
    <t>Average yearly hours used per monitor per year</t>
  </si>
  <si>
    <t>Average Kw rating per monitor</t>
  </si>
  <si>
    <t>Enter the average yearly hours used per monitor per year</t>
  </si>
  <si>
    <t>Total potential uptime per year per server (in hours)</t>
  </si>
  <si>
    <t xml:space="preserve">Below is a simple Cost of Downtime calculation. </t>
  </si>
  <si>
    <t>Cost of Downtime Calculations</t>
  </si>
  <si>
    <t>Simple Cost of Downtime Calculation</t>
  </si>
  <si>
    <t>Number of hours of downtime per server per year</t>
  </si>
  <si>
    <r>
      <t xml:space="preserve">Cost per </t>
    </r>
    <r>
      <rPr>
        <b/>
        <sz val="10"/>
        <rFont val="Arial"/>
        <family val="2"/>
      </rPr>
      <t xml:space="preserve">one hour </t>
    </r>
    <r>
      <rPr>
        <sz val="10"/>
        <rFont val="Arial"/>
        <family val="2"/>
      </rPr>
      <t>of downtime per server</t>
    </r>
  </si>
  <si>
    <t>Enter total potential uptime per year per server (in hours).</t>
  </si>
  <si>
    <r>
      <t xml:space="preserve">Enter the cost per </t>
    </r>
    <r>
      <rPr>
        <b/>
        <sz val="10"/>
        <rFont val="Arial"/>
        <family val="2"/>
      </rPr>
      <t xml:space="preserve">one hour </t>
    </r>
    <r>
      <rPr>
        <sz val="10"/>
        <rFont val="Arial"/>
        <family val="2"/>
      </rPr>
      <t>of downtime per server.</t>
    </r>
  </si>
  <si>
    <r>
      <t xml:space="preserve">Enter average number of man hours </t>
    </r>
    <r>
      <rPr>
        <b/>
        <sz val="10"/>
        <rFont val="Arial"/>
        <family val="2"/>
      </rPr>
      <t xml:space="preserve">per server per upgrade </t>
    </r>
    <r>
      <rPr>
        <sz val="10"/>
        <rFont val="Arial"/>
        <family val="2"/>
      </rPr>
      <t>you will eliminate.</t>
    </r>
  </si>
  <si>
    <t>Enter anticipated number of upgrades per year.</t>
  </si>
  <si>
    <t>Enter any additional savings realized from reduction in costs due to remote upgrades.</t>
  </si>
  <si>
    <t>Calculation: total savings realized from reduction in wages due to remote upgrades + total savings realized from reduction in transportation and/or travel costs + any additional savings realized from reduction in costs due to remote upgrades.</t>
  </si>
  <si>
    <t>Total Savings from Reduction in Costs Due to Elimination of Peripherals</t>
  </si>
  <si>
    <t>Total savings realized from reduction in wages due to remote troubleshooting/problem resolution</t>
  </si>
  <si>
    <r>
      <t xml:space="preserve">Any additional savings realized from reduction in costs due to remote troubleshooting/problem resolution, such as </t>
    </r>
    <r>
      <rPr>
        <b/>
        <sz val="10"/>
        <rFont val="Arial"/>
        <family val="2"/>
      </rPr>
      <t>travel</t>
    </r>
    <r>
      <rPr>
        <sz val="10"/>
        <rFont val="Arial"/>
        <family val="2"/>
      </rPr>
      <t xml:space="preserve"> costs</t>
    </r>
  </si>
  <si>
    <r>
      <t xml:space="preserve">Enter any additional savings realized from reduction in costs due to remote troubleshooting/problem resolution, such as </t>
    </r>
    <r>
      <rPr>
        <b/>
        <sz val="10"/>
        <rFont val="Arial"/>
        <family val="2"/>
      </rPr>
      <t xml:space="preserve">travel costs </t>
    </r>
    <r>
      <rPr>
        <sz val="10"/>
        <rFont val="Arial"/>
        <family val="0"/>
      </rPr>
      <t>to and from remote sites.</t>
    </r>
  </si>
  <si>
    <t>Enter discount rate. In determining the appropriate discount rate, some companies use a risk-free rate (such as the U.S. Treasury 10 Year T-Bond Yield, which is approximately 6% ) + some company-specific premium; other companies use an internal rate of return (IRR); and other companies use weighted average cost of capital (WACC). At a minimum, we recommend that you use the risk-free rate of 6%.</t>
  </si>
  <si>
    <t xml:space="preserve">If you would like help calculating your cost of downtime, please review the "Addendum-Cost of Downtime" worksheet contained within this file. This addendum worksheet helps you quickly calculate a simple cost of downtime. If you are interested in a more detailed cost of downtime calculation, please reference Compaq's Cost of Downtime Tool found at: </t>
  </si>
  <si>
    <t xml:space="preserve">For more detailed Cost of Downtime calculations, please reference Compaq's Cost of Downtime Tool found at: </t>
  </si>
  <si>
    <t>HP Lights-Out Remote Management</t>
  </si>
  <si>
    <t>General availability of server</t>
  </si>
  <si>
    <t>Number of servers you will remotely manage with HP Lights-Out remote control</t>
  </si>
  <si>
    <t>Percentage of downtime issues you will fix remotely with HP Lights-Out remote control</t>
  </si>
  <si>
    <t>Total time saved using HP Lights-Out to remotely fix downtime issues</t>
  </si>
  <si>
    <t>Total Money Saved Using Lights-Out to remotely Fix Downtime Issues</t>
  </si>
  <si>
    <t>Assumption, based on number of HP Lights-Out licenses input in step 1 of "Model Inputs" spreadsheet; change if necessary.</t>
  </si>
  <si>
    <t>Calculation: total potential uptime per year per server (in hours) * (100.00% - general availability of server).</t>
  </si>
  <si>
    <t>Calculation: number of hours of downtime per server per year * number of servers you will remotely manage with RILOE * percentage of downtime issue you will fix remotely with iLO, iLO 2 or LO100.</t>
  </si>
  <si>
    <t>Calculation: cost per one hour of downtime per server * total time saved using iLO, iLO 2 or LO100 to remotely fix downtime issues.</t>
  </si>
  <si>
    <t>Total Savings from Reduction in Costs Due to Remote Upgrades (via Virtual Media)</t>
  </si>
  <si>
    <t>Enter the average cost per KwH of electric power at your facility; the national average cost per KwH of electricty is approximately $0.0902</t>
  </si>
  <si>
    <t>Number of iLO Advanced Pack  licenses you will purchase this year</t>
  </si>
  <si>
    <t>Calculation: (number of servers you will deploy and configure with iLO Advanced Pack    * cost per manhour to deploy and configure servers * average number of man hours per server you will save due to volume deployment and configuration) + total reduction in transportation and/or travel costs due to remote deployment and configuration + any additional savings realized from reduction in costs due to volume and/or remote deployment and configuration.</t>
  </si>
  <si>
    <t xml:space="preserve">Number of monitors you will not have to purchase at this time, because you are deploying iLO Advanced Pack   </t>
  </si>
  <si>
    <t>HP Lights-Out Remote Control</t>
  </si>
  <si>
    <t>Note: Integrated Lights-Out Advanced Pack is primarily referenced in this model.  However, the model may be used also be used for other HP Lights-Out products including the Integrated Lights-Out Select Pack, Lights-Out 100i Advanced Pack, LIghts-Out 100i Select Pack and Lights-Out 100c Remote Management Cards  as well.</t>
  </si>
  <si>
    <t>Reduction in Costs Due to Remote Upgrades (via Virtual Media)</t>
  </si>
  <si>
    <t>Cost savings due to Reduction in Onsite Datacenter Support Requirements</t>
  </si>
  <si>
    <t xml:space="preserve">In addition, this model also provides the opportunity for you to add other on-time and ongoing benefits you expect to realize by deploying iLO Advanced Pack Advanced Pack  such as savings from subscription services and software licenses  you no longer need and terminal emulation software you do not have to purchase at this time because you are deploying iLO Advanced Packs </t>
  </si>
  <si>
    <t>We recognize that not every organization is able to take advantage of all the benefits iLO Advanced Pack offers. Therefore, as you work through this model, you will have the option to skip the calculations that do not apply to your organization. Also, keep in mind that this model calculates costs and benefits for deploying iLO Advanced Packs in new servers; our next release of this model will allow you to calculate costs and benefits associated with deploying iLO Advanced Packs in your installed base of servers. And finally, this model is intended to provide you with a "back of the envelope" calculation and should be used as an estimation of true costs and benefits.</t>
  </si>
  <si>
    <t>Enter the number of iLO Advanced Packs    you will purchase this year.</t>
  </si>
  <si>
    <t>Assumption, based on number of iLO Advanced Packs    input in Step 1; change if necessary.</t>
  </si>
  <si>
    <t>Enter the average number of man hours per server you will save by using iLO Advanced Packs  for deployment and configuration.</t>
  </si>
  <si>
    <t>Enter the number of monitors you will not have to purchase at this time, because you are deploying iLO Advanced Pack.</t>
  </si>
  <si>
    <t>Calculation: average cost per monitor * number of monitors you will not have to purchase at this time, because you are deploying iLO Advanced Pack.</t>
  </si>
  <si>
    <t>Calculation: average cost per KVM * number of KVMs you will not have to purchase at this time, because you are deploying iLO Advanced Packs</t>
  </si>
  <si>
    <t xml:space="preserve">Number of monitors you will not have to purchase at this time, because you are deploying iLO Advanced Packs   </t>
  </si>
  <si>
    <t xml:space="preserve">Number of monitors you currently have installed but you won't have to use, because you are deploying iLO Advanced Packs   </t>
  </si>
  <si>
    <t>Enter the number of monitors you currently have installed but you won't have to use, because you are deployment iLO Advanced Packs.</t>
  </si>
  <si>
    <t xml:space="preserve">Total Number of Monitors You Will Not Use Because You Are Deploying iLO Advanced Packs   </t>
  </si>
  <si>
    <t>Calculation: number of monitors you will not have to purchase at this time, because you are deploying iLO Advanced Packs    + number of monitors you currently have installed but you won't have to use, because you are deploying iLO Advanced Packs.</t>
  </si>
  <si>
    <t>Calculation: average cost per KwH of electric power at your facility *  total number of monitors you will not use because you are deploying iLO Advanced Packs    * average yearly hour used per monitor per year * average Kw rating per monitor.</t>
  </si>
  <si>
    <t>Calculation: average cost per square foot of space per year at your facility* average number of square teet required by one monitor * number of monitors you will not have to purchase at this time, because you are deploying iLO Advanced Packs.</t>
  </si>
  <si>
    <t xml:space="preserve">Invoice cost per iLO Advanced Pack  </t>
  </si>
  <si>
    <t xml:space="preserve">Delivery cost per iLO Advanced Pack  </t>
  </si>
  <si>
    <t xml:space="preserve">Man hours to deploy one iLO Advanced Pack  </t>
  </si>
  <si>
    <t xml:space="preserve">Cost per man hour to deploy one iLO Advanced Pack  </t>
  </si>
  <si>
    <t>Additional support costs per iLO Advanced Pack   per year</t>
  </si>
  <si>
    <t xml:space="preserve">Total Acquisition and Deployment Costs per iLO Advanced Pack  </t>
  </si>
  <si>
    <t>Number of "key, video, mouse" switchboxes (KVMs) you will not have to purchase at this time, because you are deploying iLO Advanced Packs</t>
  </si>
  <si>
    <t>Enter the total number of "key, video, mouse" switchboxes (KVMs) you will not have to purchase at this time, because you are deploying iLO Advanced Packs</t>
  </si>
  <si>
    <t>Total Savings from Eliminating "key, video, mouse" switchboxes (KVMs)</t>
  </si>
  <si>
    <t>Enter any additional savings realized from the elimination of other peripherals (for example, savings realized from eliminating key, mouse, cabling, furniture, etc.).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</si>
</sst>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
  </numFmts>
  <fonts count="13">
    <font>
      <sz val="10"/>
      <name val="Arial"/>
      <family val="0"/>
    </font>
    <font>
      <b/>
      <sz val="10"/>
      <name val="Arial"/>
      <family val="2"/>
    </font>
    <font>
      <b/>
      <i/>
      <u val="single"/>
      <sz val="10"/>
      <name val="Arial"/>
      <family val="2"/>
    </font>
    <font>
      <b/>
      <sz val="16"/>
      <name val="Arial"/>
      <family val="2"/>
    </font>
    <font>
      <b/>
      <i/>
      <sz val="12"/>
      <name val="Arial"/>
      <family val="2"/>
    </font>
    <font>
      <b/>
      <i/>
      <sz val="14"/>
      <name val="Arial"/>
      <family val="2"/>
    </font>
    <font>
      <u val="single"/>
      <sz val="10"/>
      <color indexed="12"/>
      <name val="Arial"/>
      <family val="0"/>
    </font>
    <font>
      <u val="single"/>
      <sz val="10"/>
      <color indexed="36"/>
      <name val="Arial"/>
      <family val="0"/>
    </font>
    <font>
      <b/>
      <sz val="10"/>
      <color indexed="9"/>
      <name val="Arial"/>
      <family val="2"/>
    </font>
    <font>
      <b/>
      <sz val="10"/>
      <color indexed="13"/>
      <name val="Arial"/>
      <family val="2"/>
    </font>
    <font>
      <sz val="14"/>
      <name val="Arial"/>
      <family val="2"/>
    </font>
    <font>
      <u val="single"/>
      <sz val="14"/>
      <color indexed="12"/>
      <name val="Arial"/>
      <family val="2"/>
    </font>
    <font>
      <b/>
      <sz val="18"/>
      <name val="Arial"/>
      <family val="2"/>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3" fillId="0" borderId="1"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xf>
    <xf numFmtId="0" fontId="0" fillId="0" borderId="0" xfId="0" applyAlignment="1">
      <alignment horizontal="left"/>
    </xf>
    <xf numFmtId="44" fontId="1" fillId="2" borderId="1" xfId="17" applyFont="1" applyFill="1" applyBorder="1" applyAlignment="1">
      <alignment horizontal="right"/>
    </xf>
    <xf numFmtId="44" fontId="1" fillId="3" borderId="1" xfId="17" applyFont="1" applyFill="1" applyBorder="1" applyAlignment="1">
      <alignment horizontal="right"/>
    </xf>
    <xf numFmtId="0" fontId="5" fillId="0" borderId="2" xfId="0" applyFont="1" applyBorder="1" applyAlignment="1">
      <alignment horizontal="centerContinuous"/>
    </xf>
    <xf numFmtId="4" fontId="0" fillId="0" borderId="3" xfId="0" applyNumberFormat="1"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5" xfId="0" applyBorder="1" applyAlignment="1">
      <alignment/>
    </xf>
    <xf numFmtId="0" fontId="1" fillId="0" borderId="0" xfId="0" applyFont="1" applyBorder="1" applyAlignment="1">
      <alignment/>
    </xf>
    <xf numFmtId="0" fontId="1" fillId="0" borderId="6" xfId="0" applyFont="1" applyBorder="1" applyAlignment="1">
      <alignment/>
    </xf>
    <xf numFmtId="4" fontId="1" fillId="0" borderId="0" xfId="0" applyNumberFormat="1" applyFont="1" applyBorder="1" applyAlignment="1">
      <alignment horizontal="right"/>
    </xf>
    <xf numFmtId="0" fontId="1" fillId="0" borderId="6" xfId="0" applyFont="1" applyBorder="1" applyAlignment="1" quotePrefix="1">
      <alignment/>
    </xf>
    <xf numFmtId="0" fontId="0" fillId="0" borderId="7" xfId="0" applyBorder="1" applyAlignment="1">
      <alignment/>
    </xf>
    <xf numFmtId="4" fontId="0" fillId="0" borderId="8" xfId="0" applyNumberFormat="1" applyBorder="1" applyAlignment="1">
      <alignment horizontal="right"/>
    </xf>
    <xf numFmtId="0" fontId="0" fillId="0" borderId="8" xfId="0" applyBorder="1" applyAlignment="1">
      <alignment/>
    </xf>
    <xf numFmtId="0" fontId="0" fillId="0" borderId="9" xfId="0" applyBorder="1" applyAlignment="1">
      <alignment/>
    </xf>
    <xf numFmtId="0" fontId="1" fillId="0" borderId="0" xfId="0" applyFont="1" applyAlignment="1">
      <alignment wrapText="1"/>
    </xf>
    <xf numFmtId="0" fontId="1" fillId="0" borderId="1" xfId="0" applyFont="1" applyBorder="1" applyAlignment="1">
      <alignment/>
    </xf>
    <xf numFmtId="0" fontId="0" fillId="0" borderId="0" xfId="0" applyFont="1" applyFill="1" applyBorder="1" applyAlignment="1">
      <alignment/>
    </xf>
    <xf numFmtId="0" fontId="0" fillId="0" borderId="0" xfId="0" applyFont="1" applyBorder="1" applyAlignment="1">
      <alignment/>
    </xf>
    <xf numFmtId="44" fontId="8" fillId="0" borderId="10" xfId="17" applyFont="1" applyFill="1" applyBorder="1" applyAlignment="1">
      <alignment horizontal="right" wrapText="1"/>
    </xf>
    <xf numFmtId="0" fontId="0" fillId="0" borderId="0" xfId="0" applyFont="1" applyBorder="1" applyAlignment="1">
      <alignment wrapText="1"/>
    </xf>
    <xf numFmtId="0" fontId="6" fillId="0" borderId="0" xfId="20" applyFill="1" applyBorder="1" applyAlignment="1">
      <alignment/>
    </xf>
    <xf numFmtId="0" fontId="0" fillId="0" borderId="0" xfId="0" applyAlignment="1">
      <alignment vertical="top" wrapText="1"/>
    </xf>
    <xf numFmtId="44" fontId="1" fillId="4" borderId="1" xfId="17" applyFont="1" applyFill="1" applyBorder="1" applyAlignment="1">
      <alignment horizontal="right"/>
    </xf>
    <xf numFmtId="44" fontId="8" fillId="4" borderId="1" xfId="17" applyFont="1" applyFill="1" applyBorder="1" applyAlignment="1">
      <alignment horizontal="right" wrapText="1"/>
    </xf>
    <xf numFmtId="44" fontId="8" fillId="4" borderId="1" xfId="17" applyFont="1" applyFill="1" applyBorder="1" applyAlignment="1">
      <alignment horizontal="right"/>
    </xf>
    <xf numFmtId="44" fontId="9" fillId="4" borderId="1" xfId="17" applyFont="1" applyFill="1" applyBorder="1" applyAlignment="1">
      <alignment horizontal="right" wrapText="1"/>
    </xf>
    <xf numFmtId="0" fontId="0" fillId="0" borderId="0" xfId="0" applyBorder="1" applyAlignment="1">
      <alignment/>
    </xf>
    <xf numFmtId="4" fontId="0" fillId="0" borderId="0" xfId="0" applyNumberFormat="1" applyBorder="1" applyAlignment="1">
      <alignment horizontal="right"/>
    </xf>
    <xf numFmtId="0" fontId="10" fillId="0" borderId="0" xfId="0" applyFont="1" applyAlignment="1">
      <alignment/>
    </xf>
    <xf numFmtId="0" fontId="11" fillId="0" borderId="0" xfId="20" applyFont="1" applyFill="1" applyBorder="1" applyAlignment="1">
      <alignment/>
    </xf>
    <xf numFmtId="0" fontId="12" fillId="0" borderId="0" xfId="0" applyFont="1" applyAlignment="1">
      <alignment/>
    </xf>
    <xf numFmtId="39" fontId="8" fillId="4" borderId="1" xfId="17" applyNumberFormat="1" applyFont="1" applyFill="1" applyBorder="1" applyAlignment="1">
      <alignment horizontal="right"/>
    </xf>
    <xf numFmtId="0" fontId="1" fillId="0" borderId="0" xfId="0" applyFont="1" applyAlignment="1">
      <alignment horizontal="left" wrapText="1"/>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Alignment="1">
      <alignment horizontal="left" wrapText="1"/>
    </xf>
    <xf numFmtId="44" fontId="8" fillId="4" borderId="1" xfId="17" applyFont="1" applyFill="1" applyBorder="1" applyAlignment="1">
      <alignment horizontal="right" vertical="top" wrapText="1"/>
    </xf>
    <xf numFmtId="3" fontId="0" fillId="3" borderId="1" xfId="0" applyNumberFormat="1" applyFill="1" applyBorder="1" applyAlignment="1" applyProtection="1">
      <alignment horizontal="right"/>
      <protection locked="0"/>
    </xf>
    <xf numFmtId="44" fontId="0" fillId="2" borderId="1" xfId="17" applyFill="1" applyBorder="1" applyAlignment="1" applyProtection="1">
      <alignment horizontal="right" wrapText="1"/>
      <protection locked="0"/>
    </xf>
    <xf numFmtId="37" fontId="0" fillId="2" borderId="1" xfId="17" applyNumberFormat="1" applyFont="1" applyFill="1" applyBorder="1" applyAlignment="1" applyProtection="1">
      <alignment horizontal="right"/>
      <protection locked="0"/>
    </xf>
    <xf numFmtId="168" fontId="0" fillId="3" borderId="1" xfId="21" applyNumberFormat="1" applyFont="1" applyFill="1" applyBorder="1" applyAlignment="1" applyProtection="1">
      <alignment horizontal="right"/>
      <protection locked="0"/>
    </xf>
    <xf numFmtId="44" fontId="0" fillId="2" borderId="1" xfId="17" applyFont="1" applyFill="1" applyBorder="1" applyAlignment="1" applyProtection="1">
      <alignment horizontal="right"/>
      <protection locked="0"/>
    </xf>
    <xf numFmtId="9" fontId="0" fillId="0" borderId="0" xfId="21" applyFont="1" applyAlignment="1">
      <alignment/>
    </xf>
    <xf numFmtId="44" fontId="8" fillId="4" borderId="0" xfId="17" applyFont="1" applyFill="1" applyBorder="1" applyAlignment="1">
      <alignment horizontal="right" wrapText="1"/>
    </xf>
    <xf numFmtId="0" fontId="3" fillId="0" borderId="1" xfId="0" applyFont="1" applyBorder="1" applyAlignment="1">
      <alignment horizontal="centerContinuous" wrapText="1"/>
    </xf>
    <xf numFmtId="0" fontId="5" fillId="0" borderId="0" xfId="0" applyFont="1" applyAlignment="1">
      <alignment horizontal="centerContinuous" wrapText="1"/>
    </xf>
    <xf numFmtId="0" fontId="1" fillId="5" borderId="1" xfId="0" applyFont="1" applyFill="1" applyBorder="1" applyAlignment="1">
      <alignment wrapText="1"/>
    </xf>
    <xf numFmtId="0" fontId="1" fillId="0" borderId="0" xfId="0" applyFont="1" applyAlignment="1">
      <alignment vertical="top" wrapText="1"/>
    </xf>
    <xf numFmtId="0" fontId="1" fillId="6" borderId="1" xfId="0" applyFont="1" applyFill="1" applyBorder="1" applyAlignment="1">
      <alignment wrapText="1"/>
    </xf>
    <xf numFmtId="0" fontId="0" fillId="0" borderId="0" xfId="0" applyFont="1" applyAlignment="1">
      <alignment wrapText="1"/>
    </xf>
    <xf numFmtId="0" fontId="0" fillId="0" borderId="11" xfId="0" applyBorder="1" applyAlignment="1">
      <alignment horizontal="centerContinuous" wrapText="1"/>
    </xf>
    <xf numFmtId="0" fontId="0" fillId="0" borderId="0" xfId="0" applyAlignment="1">
      <alignment horizontal="centerContinuous" wrapText="1"/>
    </xf>
    <xf numFmtId="0" fontId="0" fillId="0" borderId="4" xfId="0" applyBorder="1" applyAlignment="1">
      <alignment horizontal="centerContinuous" wrapText="1"/>
    </xf>
    <xf numFmtId="0" fontId="1" fillId="0" borderId="6" xfId="0" applyFont="1" applyBorder="1" applyAlignment="1">
      <alignment wrapText="1"/>
    </xf>
    <xf numFmtId="0" fontId="1" fillId="0" borderId="6" xfId="0" applyFont="1" applyBorder="1" applyAlignment="1" quotePrefix="1">
      <alignment wrapText="1"/>
    </xf>
    <xf numFmtId="0" fontId="0" fillId="0" borderId="9" xfId="0" applyBorder="1" applyAlignment="1">
      <alignment wrapText="1"/>
    </xf>
    <xf numFmtId="0" fontId="3" fillId="0" borderId="10" xfId="0" applyFont="1" applyBorder="1" applyAlignment="1">
      <alignment horizontal="centerContinuous" wrapText="1"/>
    </xf>
    <xf numFmtId="4" fontId="0" fillId="0" borderId="10" xfId="0" applyNumberFormat="1" applyBorder="1" applyAlignment="1">
      <alignment horizontal="centerContinuous" wrapText="1"/>
    </xf>
    <xf numFmtId="0" fontId="0" fillId="0" borderId="10" xfId="0" applyBorder="1" applyAlignment="1">
      <alignment horizontal="centerContinuous" wrapText="1"/>
    </xf>
    <xf numFmtId="4" fontId="0" fillId="0" borderId="0" xfId="0" applyNumberFormat="1" applyAlignment="1">
      <alignment horizontal="right" wrapText="1"/>
    </xf>
    <xf numFmtId="4" fontId="0" fillId="0" borderId="0" xfId="0" applyNumberFormat="1" applyAlignment="1">
      <alignment horizontal="centerContinuous" wrapText="1"/>
    </xf>
    <xf numFmtId="0" fontId="5" fillId="0" borderId="2" xfId="0" applyFont="1" applyBorder="1" applyAlignment="1">
      <alignment horizontal="centerContinuous" wrapText="1"/>
    </xf>
    <xf numFmtId="4" fontId="0" fillId="0" borderId="3" xfId="0" applyNumberFormat="1" applyBorder="1" applyAlignment="1">
      <alignment horizontal="centerContinuous" wrapText="1"/>
    </xf>
    <xf numFmtId="0" fontId="0" fillId="0" borderId="3" xfId="0" applyBorder="1" applyAlignment="1">
      <alignment horizontal="centerContinuous" wrapText="1"/>
    </xf>
    <xf numFmtId="0" fontId="0" fillId="0" borderId="5" xfId="0" applyBorder="1" applyAlignment="1">
      <alignment wrapText="1"/>
    </xf>
    <xf numFmtId="0" fontId="1" fillId="0" borderId="0" xfId="0" applyFont="1" applyBorder="1" applyAlignment="1">
      <alignment wrapText="1"/>
    </xf>
    <xf numFmtId="4" fontId="1" fillId="0" borderId="0" xfId="0" applyNumberFormat="1" applyFont="1" applyBorder="1" applyAlignment="1">
      <alignment horizontal="right" wrapText="1"/>
    </xf>
    <xf numFmtId="44" fontId="1" fillId="2" borderId="1" xfId="17" applyFont="1" applyFill="1" applyBorder="1" applyAlignment="1">
      <alignment horizontal="right" wrapText="1"/>
    </xf>
    <xf numFmtId="44" fontId="1" fillId="3" borderId="1" xfId="17" applyFont="1" applyFill="1" applyBorder="1" applyAlignment="1">
      <alignment horizontal="right" wrapText="1"/>
    </xf>
    <xf numFmtId="44" fontId="1" fillId="4" borderId="1" xfId="17" applyFont="1" applyFill="1" applyBorder="1" applyAlignment="1">
      <alignment horizontal="right" wrapText="1"/>
    </xf>
    <xf numFmtId="0" fontId="0" fillId="0" borderId="7" xfId="0" applyBorder="1" applyAlignment="1">
      <alignment wrapText="1"/>
    </xf>
    <xf numFmtId="4" fontId="0" fillId="0" borderId="8" xfId="0" applyNumberFormat="1" applyBorder="1" applyAlignment="1">
      <alignment horizontal="right" wrapText="1"/>
    </xf>
    <xf numFmtId="0" fontId="0" fillId="0" borderId="8" xfId="0" applyBorder="1" applyAlignment="1">
      <alignment wrapText="1"/>
    </xf>
    <xf numFmtId="4" fontId="1" fillId="0" borderId="0" xfId="0" applyNumberFormat="1" applyFont="1" applyAlignment="1">
      <alignment horizontal="right" wrapText="1"/>
    </xf>
    <xf numFmtId="44" fontId="0" fillId="3" borderId="1" xfId="17" applyFill="1" applyBorder="1" applyAlignment="1" applyProtection="1">
      <alignment horizontal="right" wrapText="1"/>
      <protection locked="0"/>
    </xf>
    <xf numFmtId="4" fontId="0" fillId="3" borderId="1" xfId="0" applyNumberFormat="1" applyFill="1" applyBorder="1" applyAlignment="1" applyProtection="1">
      <alignment horizontal="right" wrapText="1"/>
      <protection locked="0"/>
    </xf>
    <xf numFmtId="3" fontId="0" fillId="2" borderId="1" xfId="0" applyNumberFormat="1" applyFill="1" applyBorder="1" applyAlignment="1" applyProtection="1">
      <alignment horizontal="right" wrapText="1"/>
      <protection locked="0"/>
    </xf>
    <xf numFmtId="3" fontId="0" fillId="3" borderId="1" xfId="0" applyNumberFormat="1" applyFill="1" applyBorder="1" applyAlignment="1" applyProtection="1">
      <alignment horizontal="right" wrapText="1"/>
      <protection locked="0"/>
    </xf>
    <xf numFmtId="4" fontId="0" fillId="2" borderId="1" xfId="0" applyNumberFormat="1" applyFill="1" applyBorder="1" applyAlignment="1" applyProtection="1">
      <alignment horizontal="right" wrapText="1"/>
      <protection locked="0"/>
    </xf>
    <xf numFmtId="44" fontId="0" fillId="0" borderId="0" xfId="17" applyFill="1" applyBorder="1" applyAlignment="1">
      <alignment horizontal="right" wrapText="1"/>
    </xf>
    <xf numFmtId="3" fontId="8" fillId="4" borderId="1" xfId="0" applyNumberFormat="1" applyFont="1" applyFill="1" applyBorder="1" applyAlignment="1">
      <alignment horizontal="right" wrapText="1"/>
    </xf>
    <xf numFmtId="0" fontId="0" fillId="0" borderId="0" xfId="0" applyFill="1" applyAlignment="1">
      <alignment wrapText="1"/>
    </xf>
    <xf numFmtId="9" fontId="0" fillId="2" borderId="1" xfId="21" applyFill="1" applyBorder="1" applyAlignment="1" applyProtection="1">
      <alignment horizontal="right" wrapText="1"/>
      <protection locked="0"/>
    </xf>
    <xf numFmtId="0" fontId="1" fillId="6" borderId="1" xfId="0" applyFont="1" applyFill="1" applyBorder="1" applyAlignment="1">
      <alignment horizontal="left" wrapText="1"/>
    </xf>
    <xf numFmtId="0" fontId="1" fillId="5" borderId="1" xfId="0" applyFont="1" applyFill="1" applyBorder="1" applyAlignment="1">
      <alignment horizontal="left" wrapText="1"/>
    </xf>
    <xf numFmtId="0" fontId="1" fillId="0" borderId="0" xfId="0" applyFont="1" applyAlignment="1">
      <alignment horizontal="left" wrapText="1"/>
    </xf>
    <xf numFmtId="0" fontId="1" fillId="0" borderId="0" xfId="0" applyFont="1" applyFill="1" applyBorder="1" applyAlignment="1">
      <alignment horizontal="left" wrapText="1"/>
    </xf>
    <xf numFmtId="0" fontId="0" fillId="0" borderId="0" xfId="0" applyAlignment="1">
      <alignment horizontal="left" wrapText="1"/>
    </xf>
    <xf numFmtId="0" fontId="0" fillId="0" borderId="0" xfId="0" applyAlignment="1">
      <alignment wrapText="1"/>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applyFont="1" applyFill="1" applyBorder="1" applyAlignment="1">
      <alignment wrapText="1"/>
    </xf>
    <xf numFmtId="0" fontId="1" fillId="0" borderId="0" xfId="0" applyFont="1" applyAlignment="1">
      <alignment horizontal="left" vertical="top" wrapText="1"/>
    </xf>
    <xf numFmtId="0" fontId="1"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6886575</xdr:colOff>
      <xdr:row>8</xdr:row>
      <xdr:rowOff>114300</xdr:rowOff>
    </xdr:from>
    <xdr:to>
      <xdr:col>0</xdr:col>
      <xdr:colOff>9029700</xdr:colOff>
      <xdr:row>21</xdr:row>
      <xdr:rowOff>57150</xdr:rowOff>
    </xdr:to>
    <xdr:pic>
      <xdr:nvPicPr>
        <xdr:cNvPr id="1" name="Picture 1"/>
        <xdr:cNvPicPr preferRelativeResize="1">
          <a:picLocks noChangeAspect="1"/>
        </xdr:cNvPicPr>
      </xdr:nvPicPr>
      <xdr:blipFill>
        <a:blip r:embed="rId1"/>
        <a:stretch>
          <a:fillRect/>
        </a:stretch>
      </xdr:blipFill>
      <xdr:spPr>
        <a:xfrm>
          <a:off x="6886575" y="2324100"/>
          <a:ext cx="2143125" cy="2047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paq.com/services/promotions/advantage/cod.html"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mpaq.com/services/promotions/advantage/cod.html" TargetMode="Externa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29"/>
  <sheetViews>
    <sheetView showGridLines="0" zoomScale="90" zoomScaleNormal="90" workbookViewId="0" topLeftCell="A1">
      <selection activeCell="A27" sqref="A27"/>
    </sheetView>
  </sheetViews>
  <sheetFormatPr defaultColWidth="9.140625" defaultRowHeight="12.75"/>
  <cols>
    <col min="1" max="1" width="155.421875" style="0" customWidth="1"/>
  </cols>
  <sheetData>
    <row r="1" spans="1:3" ht="21" thickBot="1">
      <c r="A1" s="4" t="s">
        <v>135</v>
      </c>
      <c r="B1" s="1"/>
      <c r="C1" s="1"/>
    </row>
    <row r="2" ht="5.25" customHeight="1"/>
    <row r="3" ht="18.75">
      <c r="A3" s="6" t="s">
        <v>90</v>
      </c>
    </row>
    <row r="4" ht="18.75">
      <c r="A4" s="6" t="s">
        <v>55</v>
      </c>
    </row>
    <row r="5" ht="8.25" customHeight="1">
      <c r="A5" s="5"/>
    </row>
    <row r="6" s="3" customFormat="1" ht="51">
      <c r="A6" s="3" t="s">
        <v>22</v>
      </c>
    </row>
    <row r="7" s="3" customFormat="1" ht="12.75"/>
    <row r="8" s="3" customFormat="1" ht="38.25">
      <c r="A8" s="24" t="s">
        <v>151</v>
      </c>
    </row>
    <row r="9" spans="1:3" ht="12.75">
      <c r="A9" s="2"/>
      <c r="B9" s="2"/>
      <c r="C9" s="2"/>
    </row>
    <row r="10" ht="12.75">
      <c r="A10" s="2" t="s">
        <v>108</v>
      </c>
    </row>
    <row r="11" ht="12.75">
      <c r="A11" s="2"/>
    </row>
    <row r="12" ht="12.75">
      <c r="A12" s="7" t="s">
        <v>18</v>
      </c>
    </row>
    <row r="13" ht="12.75">
      <c r="A13" s="8" t="s">
        <v>19</v>
      </c>
    </row>
    <row r="14" ht="12.75">
      <c r="A14" s="8"/>
    </row>
    <row r="15" ht="12.75">
      <c r="A15" s="7" t="s">
        <v>20</v>
      </c>
    </row>
    <row r="16" ht="12.75">
      <c r="A16" s="8" t="s">
        <v>152</v>
      </c>
    </row>
    <row r="17" ht="12.75">
      <c r="A17" s="8" t="s">
        <v>94</v>
      </c>
    </row>
    <row r="18" ht="12.75">
      <c r="A18" s="8" t="s">
        <v>153</v>
      </c>
    </row>
    <row r="19" ht="12.75">
      <c r="A19" s="8" t="s">
        <v>109</v>
      </c>
    </row>
    <row r="20" ht="12.75">
      <c r="A20" s="8" t="s">
        <v>91</v>
      </c>
    </row>
    <row r="21" ht="12.75">
      <c r="A21" s="8" t="s">
        <v>92</v>
      </c>
    </row>
    <row r="22" ht="12.75">
      <c r="A22" s="8" t="s">
        <v>93</v>
      </c>
    </row>
    <row r="23" ht="12.75">
      <c r="A23" s="8"/>
    </row>
    <row r="24" ht="27" customHeight="1">
      <c r="A24" s="45" t="s">
        <v>133</v>
      </c>
    </row>
    <row r="25" ht="12.75">
      <c r="A25" s="30" t="s">
        <v>107</v>
      </c>
    </row>
    <row r="26" ht="12.75">
      <c r="A26" s="30"/>
    </row>
    <row r="27" s="3" customFormat="1" ht="27.75" customHeight="1">
      <c r="A27" s="29" t="s">
        <v>154</v>
      </c>
    </row>
    <row r="29" s="31" customFormat="1" ht="51">
      <c r="A29" s="31" t="s">
        <v>155</v>
      </c>
    </row>
  </sheetData>
  <hyperlinks>
    <hyperlink ref="A25" r:id="rId1" display="http://www.compaq.com/services/promotions/advantage/cod.html, "/>
  </hyperlinks>
  <printOptions/>
  <pageMargins left="0.75" right="0.75" top="1" bottom="1" header="0.5" footer="0.5"/>
  <pageSetup fitToHeight="1" fitToWidth="1" horizontalDpi="600" verticalDpi="600" orientation="landscape" scale="96"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F135"/>
  <sheetViews>
    <sheetView showGridLines="0" tabSelected="1" zoomScale="70" zoomScaleNormal="70" workbookViewId="0" topLeftCell="A94">
      <selection activeCell="A18" sqref="A18"/>
    </sheetView>
  </sheetViews>
  <sheetFormatPr defaultColWidth="9.140625" defaultRowHeight="12.75"/>
  <cols>
    <col min="1" max="1" width="91.7109375" style="3" customWidth="1"/>
    <col min="2" max="2" width="2.8515625" style="3" customWidth="1"/>
    <col min="3" max="3" width="17.57421875" style="69" customWidth="1"/>
    <col min="4" max="4" width="2.57421875" style="3" customWidth="1"/>
    <col min="5" max="5" width="63.7109375" style="3" customWidth="1"/>
    <col min="6" max="6" width="13.8515625" style="3" customWidth="1"/>
    <col min="7" max="16384" width="9.140625" style="3" customWidth="1"/>
  </cols>
  <sheetData>
    <row r="1" spans="1:6" ht="21" thickBot="1">
      <c r="A1" s="54" t="s">
        <v>150</v>
      </c>
      <c r="B1" s="66"/>
      <c r="C1" s="67"/>
      <c r="D1" s="68"/>
      <c r="E1" s="60"/>
      <c r="F1" s="60"/>
    </row>
    <row r="2" ht="12.75">
      <c r="F2" s="3" t="s">
        <v>31</v>
      </c>
    </row>
    <row r="3" spans="1:6" ht="18.75">
      <c r="A3" s="55" t="s">
        <v>54</v>
      </c>
      <c r="B3" s="55"/>
      <c r="C3" s="70"/>
      <c r="D3" s="61"/>
      <c r="E3" s="61"/>
      <c r="F3" s="61"/>
    </row>
    <row r="4" spans="1:6" ht="18.75">
      <c r="A4" s="55" t="s">
        <v>55</v>
      </c>
      <c r="B4" s="55"/>
      <c r="C4" s="70"/>
      <c r="D4" s="61"/>
      <c r="E4" s="61"/>
      <c r="F4" s="61"/>
    </row>
    <row r="5" spans="1:5" ht="19.5" thickBot="1">
      <c r="A5" s="55"/>
      <c r="B5" s="55"/>
      <c r="C5" s="70"/>
      <c r="D5" s="61"/>
      <c r="E5" s="61"/>
    </row>
    <row r="6" spans="1:5" ht="18.75">
      <c r="A6" s="55"/>
      <c r="B6" s="71"/>
      <c r="C6" s="72"/>
      <c r="D6" s="73"/>
      <c r="E6" s="62"/>
    </row>
    <row r="7" spans="2:5" ht="12.75">
      <c r="B7" s="74"/>
      <c r="C7" s="75" t="s">
        <v>56</v>
      </c>
      <c r="D7" s="75"/>
      <c r="E7" s="63"/>
    </row>
    <row r="8" spans="2:5" ht="13.5" thickBot="1">
      <c r="B8" s="74"/>
      <c r="C8" s="76"/>
      <c r="D8" s="75"/>
      <c r="E8" s="63"/>
    </row>
    <row r="9" spans="2:5" ht="13.5" thickBot="1">
      <c r="B9" s="74"/>
      <c r="C9" s="77"/>
      <c r="D9" s="75"/>
      <c r="E9" s="64" t="s">
        <v>57</v>
      </c>
    </row>
    <row r="10" spans="2:5" ht="13.5" thickBot="1">
      <c r="B10" s="74"/>
      <c r="C10" s="78"/>
      <c r="D10" s="75"/>
      <c r="E10" s="64" t="s">
        <v>58</v>
      </c>
    </row>
    <row r="11" spans="2:5" ht="13.5" thickBot="1">
      <c r="B11" s="74"/>
      <c r="C11" s="79"/>
      <c r="D11" s="75"/>
      <c r="E11" s="64" t="s">
        <v>59</v>
      </c>
    </row>
    <row r="12" spans="2:5" ht="13.5" thickBot="1">
      <c r="B12" s="80"/>
      <c r="C12" s="81"/>
      <c r="D12" s="82"/>
      <c r="E12" s="65"/>
    </row>
    <row r="15" ht="13.5" thickBot="1">
      <c r="F15" s="3" t="s">
        <v>31</v>
      </c>
    </row>
    <row r="16" spans="1:3" ht="13.5" thickBot="1">
      <c r="A16" s="56" t="s">
        <v>0</v>
      </c>
      <c r="B16" s="24"/>
      <c r="C16" s="83"/>
    </row>
    <row r="17" spans="1:6" ht="13.5" thickBot="1">
      <c r="A17" s="3" t="s">
        <v>169</v>
      </c>
      <c r="C17" s="84">
        <v>349</v>
      </c>
      <c r="E17" s="97" t="s">
        <v>52</v>
      </c>
      <c r="F17" s="97"/>
    </row>
    <row r="18" spans="1:6" ht="13.5" thickBot="1">
      <c r="A18" s="3" t="s">
        <v>170</v>
      </c>
      <c r="C18" s="84">
        <v>5</v>
      </c>
      <c r="E18" s="97" t="s">
        <v>52</v>
      </c>
      <c r="F18" s="97"/>
    </row>
    <row r="19" spans="1:6" ht="13.5" thickBot="1">
      <c r="A19" s="3" t="s">
        <v>171</v>
      </c>
      <c r="C19" s="85">
        <v>0.5</v>
      </c>
      <c r="E19" s="97" t="s">
        <v>52</v>
      </c>
      <c r="F19" s="97"/>
    </row>
    <row r="20" spans="1:6" ht="13.5" thickBot="1">
      <c r="A20" s="3" t="s">
        <v>172</v>
      </c>
      <c r="C20" s="48">
        <v>0</v>
      </c>
      <c r="E20" s="97" t="s">
        <v>21</v>
      </c>
      <c r="F20" s="97"/>
    </row>
    <row r="21" spans="1:6" ht="13.5" thickBot="1">
      <c r="A21" s="3" t="s">
        <v>173</v>
      </c>
      <c r="C21" s="84">
        <v>25</v>
      </c>
      <c r="E21" s="97" t="s">
        <v>52</v>
      </c>
      <c r="F21" s="97"/>
    </row>
    <row r="22" spans="1:6" ht="13.5" thickBot="1">
      <c r="A22" s="3" t="s">
        <v>53</v>
      </c>
      <c r="C22" s="84">
        <v>0</v>
      </c>
      <c r="E22" s="97" t="s">
        <v>52</v>
      </c>
      <c r="F22" s="97"/>
    </row>
    <row r="23" spans="1:6" ht="13.5" thickBot="1">
      <c r="A23" s="24" t="s">
        <v>174</v>
      </c>
      <c r="B23" s="24"/>
      <c r="C23" s="33">
        <f>C17+C18+(C19*C20)+C21+C22</f>
        <v>379</v>
      </c>
      <c r="D23" s="24"/>
      <c r="E23" s="95" t="s">
        <v>1</v>
      </c>
      <c r="F23" s="95"/>
    </row>
    <row r="24" spans="1:6" ht="13.5" thickBot="1">
      <c r="A24" s="3" t="s">
        <v>147</v>
      </c>
      <c r="C24" s="86">
        <v>0</v>
      </c>
      <c r="E24" s="97" t="s">
        <v>156</v>
      </c>
      <c r="F24" s="97"/>
    </row>
    <row r="25" spans="1:6" ht="26.25" customHeight="1" thickBot="1">
      <c r="A25" s="24" t="s">
        <v>2</v>
      </c>
      <c r="B25" s="24"/>
      <c r="C25" s="33">
        <f>C23*C24</f>
        <v>0</v>
      </c>
      <c r="E25" s="95" t="s">
        <v>3</v>
      </c>
      <c r="F25" s="95"/>
    </row>
    <row r="26" spans="1:6" ht="12.75">
      <c r="A26" s="24"/>
      <c r="B26" s="24"/>
      <c r="C26" s="53"/>
      <c r="E26" s="42"/>
      <c r="F26" s="42"/>
    </row>
    <row r="27" ht="13.5" thickBot="1"/>
    <row r="28" ht="29.25" customHeight="1" thickBot="1">
      <c r="A28" s="94" t="s">
        <v>27</v>
      </c>
    </row>
    <row r="29" spans="1:6" ht="28.5" customHeight="1" thickBot="1">
      <c r="A29" s="29" t="s">
        <v>25</v>
      </c>
      <c r="C29" s="87">
        <f>C24</f>
        <v>0</v>
      </c>
      <c r="E29" s="97" t="s">
        <v>157</v>
      </c>
      <c r="F29" s="97"/>
    </row>
    <row r="30" spans="1:6" ht="13.5" thickBot="1">
      <c r="A30" s="3" t="s">
        <v>74</v>
      </c>
      <c r="C30" s="84">
        <f>C20</f>
        <v>0</v>
      </c>
      <c r="E30" s="97" t="s">
        <v>73</v>
      </c>
      <c r="F30" s="97"/>
    </row>
    <row r="31" spans="1:6" ht="26.25" thickBot="1">
      <c r="A31" s="44" t="s">
        <v>26</v>
      </c>
      <c r="C31" s="86">
        <v>0</v>
      </c>
      <c r="E31" s="97" t="s">
        <v>158</v>
      </c>
      <c r="F31" s="97"/>
    </row>
    <row r="32" spans="1:6" ht="25.5" customHeight="1" thickBot="1">
      <c r="A32" s="44" t="s">
        <v>100</v>
      </c>
      <c r="C32" s="48">
        <v>0</v>
      </c>
      <c r="E32" s="97" t="s">
        <v>101</v>
      </c>
      <c r="F32" s="97"/>
    </row>
    <row r="33" spans="1:6" ht="26.25" thickBot="1">
      <c r="A33" s="44" t="s">
        <v>76</v>
      </c>
      <c r="C33" s="48">
        <v>0</v>
      </c>
      <c r="E33" s="97" t="s">
        <v>78</v>
      </c>
      <c r="F33" s="97"/>
    </row>
    <row r="34" spans="1:6" ht="81" customHeight="1" thickBot="1">
      <c r="A34" s="24" t="s">
        <v>75</v>
      </c>
      <c r="C34" s="33">
        <f>(C29*C30*C31)+C32+C33</f>
        <v>0</v>
      </c>
      <c r="E34" s="95" t="s">
        <v>148</v>
      </c>
      <c r="F34" s="95"/>
    </row>
    <row r="35" ht="12.75">
      <c r="E35" s="42"/>
    </row>
    <row r="36" ht="13.5" thickBot="1"/>
    <row r="37" ht="13.5" thickBot="1">
      <c r="A37" s="56" t="s">
        <v>28</v>
      </c>
    </row>
    <row r="38" spans="1:6" ht="33" customHeight="1" thickBot="1">
      <c r="A38" s="29" t="s">
        <v>42</v>
      </c>
      <c r="C38" s="87">
        <f>C24</f>
        <v>0</v>
      </c>
      <c r="E38" s="97" t="s">
        <v>157</v>
      </c>
      <c r="F38" s="97"/>
    </row>
    <row r="39" spans="1:6" ht="13.5" thickBot="1">
      <c r="A39" s="29" t="s">
        <v>79</v>
      </c>
      <c r="C39" s="86">
        <v>0</v>
      </c>
      <c r="E39" s="97" t="s">
        <v>125</v>
      </c>
      <c r="F39" s="97"/>
    </row>
    <row r="40" spans="1:6" ht="13.5" thickBot="1">
      <c r="A40" s="3" t="s">
        <v>80</v>
      </c>
      <c r="C40" s="84">
        <f>C20</f>
        <v>0</v>
      </c>
      <c r="E40" s="97" t="s">
        <v>73</v>
      </c>
      <c r="F40" s="97"/>
    </row>
    <row r="41" spans="1:6" ht="13.5" thickBot="1">
      <c r="A41" s="44" t="s">
        <v>81</v>
      </c>
      <c r="C41" s="88">
        <v>0</v>
      </c>
      <c r="E41" s="97" t="s">
        <v>124</v>
      </c>
      <c r="F41" s="97"/>
    </row>
    <row r="42" spans="1:6" ht="55.5" customHeight="1" thickBot="1">
      <c r="A42" s="43" t="s">
        <v>87</v>
      </c>
      <c r="C42" s="33">
        <f>C38*C39*C40*C41</f>
        <v>0</v>
      </c>
      <c r="E42" s="95" t="s">
        <v>4</v>
      </c>
      <c r="F42" s="95"/>
    </row>
    <row r="43" spans="1:6" ht="29.25" customHeight="1" thickBot="1">
      <c r="A43" s="3" t="s">
        <v>82</v>
      </c>
      <c r="C43" s="48">
        <v>0</v>
      </c>
      <c r="E43" s="97" t="s">
        <v>102</v>
      </c>
      <c r="F43" s="97"/>
    </row>
    <row r="44" spans="1:6" ht="13.5" thickBot="1">
      <c r="A44" s="43" t="s">
        <v>84</v>
      </c>
      <c r="C44" s="33">
        <f>C43*C39</f>
        <v>0</v>
      </c>
      <c r="E44" s="96" t="s">
        <v>83</v>
      </c>
      <c r="F44" s="96"/>
    </row>
    <row r="45" spans="1:6" ht="13.5" thickBot="1">
      <c r="A45" s="44" t="s">
        <v>85</v>
      </c>
      <c r="C45" s="48">
        <v>0</v>
      </c>
      <c r="E45" s="97" t="s">
        <v>126</v>
      </c>
      <c r="F45" s="97"/>
    </row>
    <row r="46" spans="1:6" ht="54" customHeight="1" thickBot="1">
      <c r="A46" s="24" t="s">
        <v>145</v>
      </c>
      <c r="C46" s="33">
        <f>C42+C44+C45</f>
        <v>0</v>
      </c>
      <c r="E46" s="95" t="s">
        <v>127</v>
      </c>
      <c r="F46" s="95"/>
    </row>
    <row r="47" ht="12.75">
      <c r="E47" s="42"/>
    </row>
    <row r="48" ht="13.5" thickBot="1"/>
    <row r="49" ht="13.5" thickBot="1">
      <c r="A49" s="56" t="s">
        <v>29</v>
      </c>
    </row>
    <row r="50" spans="1:6" ht="26.25" thickBot="1">
      <c r="A50" s="29" t="s">
        <v>23</v>
      </c>
      <c r="C50" s="86">
        <v>0</v>
      </c>
      <c r="E50" s="97" t="s">
        <v>43</v>
      </c>
      <c r="F50" s="97"/>
    </row>
    <row r="51" spans="1:6" ht="13.5" thickBot="1">
      <c r="A51" s="3" t="s">
        <v>86</v>
      </c>
      <c r="C51" s="84">
        <v>0</v>
      </c>
      <c r="E51" s="97" t="s">
        <v>73</v>
      </c>
      <c r="F51" s="97"/>
    </row>
    <row r="52" spans="1:6" ht="26.25" thickBot="1">
      <c r="A52" s="44" t="s">
        <v>24</v>
      </c>
      <c r="C52" s="86">
        <v>0</v>
      </c>
      <c r="E52" s="97" t="s">
        <v>44</v>
      </c>
      <c r="F52" s="97"/>
    </row>
    <row r="53" spans="1:6" ht="69.75" customHeight="1" thickBot="1">
      <c r="A53" s="43" t="s">
        <v>129</v>
      </c>
      <c r="C53" s="33">
        <f>C50*C51*C52</f>
        <v>0</v>
      </c>
      <c r="E53" s="95" t="s">
        <v>45</v>
      </c>
      <c r="F53" s="95"/>
    </row>
    <row r="54" spans="1:6" ht="29.25" customHeight="1" thickBot="1">
      <c r="A54" s="44" t="s">
        <v>130</v>
      </c>
      <c r="C54" s="48">
        <v>0</v>
      </c>
      <c r="E54" s="97" t="s">
        <v>131</v>
      </c>
      <c r="F54" s="97"/>
    </row>
    <row r="55" spans="1:6" ht="42" customHeight="1" thickBot="1">
      <c r="A55" s="24" t="s">
        <v>88</v>
      </c>
      <c r="C55" s="33">
        <f>C53+C54</f>
        <v>0</v>
      </c>
      <c r="E55" s="95" t="s">
        <v>111</v>
      </c>
      <c r="F55" s="95"/>
    </row>
    <row r="56" spans="5:6" ht="12.75">
      <c r="E56" s="42"/>
      <c r="F56" s="42"/>
    </row>
    <row r="57" spans="5:6" ht="13.5" thickBot="1">
      <c r="E57" s="42"/>
      <c r="F57" s="42"/>
    </row>
    <row r="58" spans="1:6" ht="13.5" thickBot="1">
      <c r="A58" s="56" t="s">
        <v>36</v>
      </c>
      <c r="E58" s="42"/>
      <c r="F58" s="42"/>
    </row>
    <row r="59" spans="1:6" ht="34.5" customHeight="1" thickBot="1">
      <c r="A59" s="29" t="s">
        <v>33</v>
      </c>
      <c r="C59" s="86">
        <v>0</v>
      </c>
      <c r="E59" s="97" t="s">
        <v>35</v>
      </c>
      <c r="F59" s="97"/>
    </row>
    <row r="60" spans="1:6" ht="25.5" customHeight="1" thickBot="1">
      <c r="A60" s="3" t="s">
        <v>34</v>
      </c>
      <c r="C60" s="84">
        <f>C29</f>
        <v>0</v>
      </c>
      <c r="E60" s="97" t="s">
        <v>40</v>
      </c>
      <c r="F60" s="97"/>
    </row>
    <row r="61" spans="1:6" ht="42" customHeight="1" thickBot="1">
      <c r="A61" s="44" t="s">
        <v>32</v>
      </c>
      <c r="C61" s="86">
        <v>2</v>
      </c>
      <c r="E61" s="97" t="s">
        <v>41</v>
      </c>
      <c r="F61" s="97"/>
    </row>
    <row r="62" spans="1:6" ht="13.5" thickBot="1">
      <c r="A62" s="43" t="s">
        <v>39</v>
      </c>
      <c r="C62" s="33">
        <f>C59*C60*C61</f>
        <v>0</v>
      </c>
      <c r="E62" s="95" t="s">
        <v>37</v>
      </c>
      <c r="F62" s="95"/>
    </row>
    <row r="63" spans="1:6" ht="12.75">
      <c r="A63" s="3" t="s">
        <v>38</v>
      </c>
      <c r="E63" s="42"/>
      <c r="F63" s="42"/>
    </row>
    <row r="64" spans="5:6" ht="13.5" thickBot="1">
      <c r="E64" s="42"/>
      <c r="F64" s="42"/>
    </row>
    <row r="65" ht="13.5" thickBot="1">
      <c r="A65" s="56" t="s">
        <v>30</v>
      </c>
    </row>
    <row r="66" spans="1:6" ht="13.5" thickBot="1">
      <c r="A66" s="44" t="s">
        <v>5</v>
      </c>
      <c r="C66" s="48">
        <v>0</v>
      </c>
      <c r="E66" s="97" t="s">
        <v>6</v>
      </c>
      <c r="F66" s="97"/>
    </row>
    <row r="67" spans="1:5" ht="12.75">
      <c r="A67" s="44"/>
      <c r="C67" s="89"/>
      <c r="E67" s="44"/>
    </row>
    <row r="68" spans="1:2" ht="13.5" thickBot="1">
      <c r="A68" s="24"/>
      <c r="B68" s="24"/>
    </row>
    <row r="69" spans="1:2" ht="13.5" thickBot="1">
      <c r="A69" s="56" t="s">
        <v>89</v>
      </c>
      <c r="B69" s="24"/>
    </row>
    <row r="70" spans="1:6" ht="13.5" thickBot="1">
      <c r="A70" s="44" t="s">
        <v>60</v>
      </c>
      <c r="C70" s="48">
        <v>0</v>
      </c>
      <c r="E70" s="97" t="s">
        <v>62</v>
      </c>
      <c r="F70" s="97"/>
    </row>
    <row r="71" spans="1:6" ht="26.25" thickBot="1">
      <c r="A71" s="44" t="s">
        <v>149</v>
      </c>
      <c r="C71" s="86">
        <v>0</v>
      </c>
      <c r="E71" s="97" t="s">
        <v>159</v>
      </c>
      <c r="F71" s="97"/>
    </row>
    <row r="72" spans="1:6" ht="44.25" customHeight="1" thickBot="1">
      <c r="A72" s="43" t="s">
        <v>61</v>
      </c>
      <c r="C72" s="33">
        <f>C70*C71</f>
        <v>0</v>
      </c>
      <c r="E72" s="95" t="s">
        <v>160</v>
      </c>
      <c r="F72" s="95"/>
    </row>
    <row r="73" spans="1:6" ht="13.5" thickBot="1">
      <c r="A73" s="44" t="s">
        <v>95</v>
      </c>
      <c r="C73" s="48">
        <v>0</v>
      </c>
      <c r="E73" s="97" t="s">
        <v>63</v>
      </c>
      <c r="F73" s="97"/>
    </row>
    <row r="74" spans="1:6" ht="26.25" thickBot="1">
      <c r="A74" s="44" t="s">
        <v>175</v>
      </c>
      <c r="C74" s="86">
        <v>0</v>
      </c>
      <c r="E74" s="97" t="s">
        <v>176</v>
      </c>
      <c r="F74" s="97"/>
    </row>
    <row r="75" spans="1:6" ht="29.25" customHeight="1" thickBot="1">
      <c r="A75" s="24" t="s">
        <v>177</v>
      </c>
      <c r="C75" s="33">
        <f>C73*C74</f>
        <v>0</v>
      </c>
      <c r="E75" s="95" t="s">
        <v>161</v>
      </c>
      <c r="F75" s="95"/>
    </row>
    <row r="76" spans="1:6" ht="27" customHeight="1" thickBot="1">
      <c r="A76" s="44" t="s">
        <v>77</v>
      </c>
      <c r="C76" s="48">
        <v>0</v>
      </c>
      <c r="E76" s="97" t="s">
        <v>178</v>
      </c>
      <c r="F76" s="97"/>
    </row>
    <row r="77" spans="1:6" s="31" customFormat="1" ht="41.25" customHeight="1" thickBot="1">
      <c r="A77" s="57" t="s">
        <v>128</v>
      </c>
      <c r="C77" s="46">
        <f>C72+C75+C76</f>
        <v>0</v>
      </c>
      <c r="E77" s="102" t="s">
        <v>96</v>
      </c>
      <c r="F77" s="102"/>
    </row>
    <row r="78" ht="13.5" thickBot="1">
      <c r="A78" s="56" t="s">
        <v>64</v>
      </c>
    </row>
    <row r="79" spans="1:6" ht="26.25" customHeight="1" thickBot="1">
      <c r="A79" s="44" t="s">
        <v>65</v>
      </c>
      <c r="C79" s="48">
        <v>0</v>
      </c>
      <c r="E79" s="97" t="s">
        <v>146</v>
      </c>
      <c r="F79" s="97"/>
    </row>
    <row r="80" spans="1:6" ht="26.25" thickBot="1">
      <c r="A80" s="44" t="s">
        <v>162</v>
      </c>
      <c r="C80" s="87">
        <f>C71</f>
        <v>0</v>
      </c>
      <c r="E80" s="97" t="s">
        <v>67</v>
      </c>
      <c r="F80" s="97"/>
    </row>
    <row r="81" spans="1:6" ht="26.25" thickBot="1">
      <c r="A81" s="44" t="s">
        <v>163</v>
      </c>
      <c r="C81" s="86">
        <v>0</v>
      </c>
      <c r="E81" s="97" t="s">
        <v>164</v>
      </c>
      <c r="F81" s="97"/>
    </row>
    <row r="82" spans="1:6" ht="57.75" customHeight="1" thickBot="1">
      <c r="A82" s="43" t="s">
        <v>165</v>
      </c>
      <c r="C82" s="90">
        <f>C80+C81</f>
        <v>0</v>
      </c>
      <c r="E82" s="95" t="s">
        <v>166</v>
      </c>
      <c r="F82" s="95"/>
    </row>
    <row r="83" spans="1:6" ht="13.5" thickBot="1">
      <c r="A83" s="44" t="s">
        <v>113</v>
      </c>
      <c r="C83" s="86">
        <v>0</v>
      </c>
      <c r="E83" s="97" t="s">
        <v>115</v>
      </c>
      <c r="F83" s="97"/>
    </row>
    <row r="84" spans="1:6" ht="13.5" thickBot="1">
      <c r="A84" s="44" t="s">
        <v>114</v>
      </c>
      <c r="C84" s="85">
        <v>0.24</v>
      </c>
      <c r="E84" s="97" t="s">
        <v>52</v>
      </c>
      <c r="F84" s="97"/>
    </row>
    <row r="85" spans="1:6" ht="55.5" customHeight="1" thickBot="1">
      <c r="A85" s="24" t="s">
        <v>71</v>
      </c>
      <c r="C85" s="33">
        <f>C79*C82*C83*C84</f>
        <v>0</v>
      </c>
      <c r="E85" s="95" t="s">
        <v>167</v>
      </c>
      <c r="F85" s="95"/>
    </row>
    <row r="86" spans="1:6" ht="13.5" thickBot="1">
      <c r="A86" s="44" t="s">
        <v>66</v>
      </c>
      <c r="C86" s="48">
        <v>0</v>
      </c>
      <c r="E86" s="97" t="s">
        <v>68</v>
      </c>
      <c r="F86" s="97"/>
    </row>
    <row r="87" spans="1:6" ht="13.5" thickBot="1">
      <c r="A87" s="44" t="s">
        <v>69</v>
      </c>
      <c r="C87" s="85">
        <v>2</v>
      </c>
      <c r="E87" s="97" t="s">
        <v>52</v>
      </c>
      <c r="F87" s="97"/>
    </row>
    <row r="88" spans="1:6" ht="26.25" thickBot="1">
      <c r="A88" s="44" t="s">
        <v>162</v>
      </c>
      <c r="C88" s="87">
        <f>C71</f>
        <v>0</v>
      </c>
      <c r="E88" s="97" t="s">
        <v>67</v>
      </c>
      <c r="F88" s="97"/>
    </row>
    <row r="89" spans="1:6" ht="54.75" customHeight="1" thickBot="1">
      <c r="A89" s="24" t="s">
        <v>72</v>
      </c>
      <c r="C89" s="33">
        <f>C86*C87*C88</f>
        <v>0</v>
      </c>
      <c r="E89" s="95" t="s">
        <v>168</v>
      </c>
      <c r="F89" s="95"/>
    </row>
    <row r="90" spans="1:6" ht="40.5" customHeight="1" thickBot="1">
      <c r="A90" s="44" t="s">
        <v>97</v>
      </c>
      <c r="C90" s="48">
        <v>0</v>
      </c>
      <c r="E90" s="97" t="s">
        <v>98</v>
      </c>
      <c r="F90" s="97"/>
    </row>
    <row r="91" spans="1:6" ht="44.25" customHeight="1" thickBot="1">
      <c r="A91" s="24" t="s">
        <v>70</v>
      </c>
      <c r="C91" s="33">
        <f>C85+C89+C90</f>
        <v>0</v>
      </c>
      <c r="E91" s="95" t="s">
        <v>99</v>
      </c>
      <c r="F91" s="95"/>
    </row>
    <row r="92" spans="1:5" ht="13.5" thickBot="1">
      <c r="A92" s="44"/>
      <c r="C92" s="89"/>
      <c r="E92" s="44"/>
    </row>
    <row r="93" spans="1:5" ht="13.5" thickBot="1">
      <c r="A93" s="56" t="s">
        <v>112</v>
      </c>
      <c r="B93" s="91"/>
      <c r="C93" s="89"/>
      <c r="E93" s="44"/>
    </row>
    <row r="94" spans="1:6" ht="43.5" customHeight="1" thickBot="1">
      <c r="A94" s="44" t="s">
        <v>46</v>
      </c>
      <c r="C94" s="48">
        <v>0</v>
      </c>
      <c r="E94" s="97" t="s">
        <v>47</v>
      </c>
      <c r="F94" s="97"/>
    </row>
    <row r="95" spans="1:6" ht="44.25" customHeight="1" thickBot="1">
      <c r="A95" s="44" t="s">
        <v>48</v>
      </c>
      <c r="C95" s="48">
        <v>0</v>
      </c>
      <c r="E95" s="99" t="s">
        <v>7</v>
      </c>
      <c r="F95" s="99"/>
    </row>
    <row r="96" spans="1:5" ht="13.5" thickBot="1">
      <c r="A96" s="44"/>
      <c r="C96" s="89"/>
      <c r="E96" s="44"/>
    </row>
    <row r="97" spans="1:5" ht="13.5" thickBot="1">
      <c r="A97" s="56" t="s">
        <v>110</v>
      </c>
      <c r="E97" s="44"/>
    </row>
    <row r="98" spans="1:6" ht="71.25" customHeight="1" thickBot="1">
      <c r="A98" s="44" t="s">
        <v>104</v>
      </c>
      <c r="C98" s="92">
        <v>0</v>
      </c>
      <c r="E98" s="101" t="s">
        <v>132</v>
      </c>
      <c r="F98" s="101"/>
    </row>
    <row r="99" spans="1:6" ht="29.25" customHeight="1" thickBot="1">
      <c r="A99" s="44" t="s">
        <v>105</v>
      </c>
      <c r="C99" s="86">
        <v>0</v>
      </c>
      <c r="E99" s="99" t="s">
        <v>49</v>
      </c>
      <c r="F99" s="99"/>
    </row>
    <row r="100" spans="1:5" ht="12.75">
      <c r="A100" s="44"/>
      <c r="B100" s="91"/>
      <c r="C100" s="89"/>
      <c r="E100" s="44"/>
    </row>
    <row r="101" spans="1:5" ht="12.75">
      <c r="A101" s="44"/>
      <c r="B101" s="91"/>
      <c r="C101" s="89"/>
      <c r="E101" s="44"/>
    </row>
    <row r="102" spans="1:5" ht="12.75">
      <c r="A102" s="44"/>
      <c r="B102" s="91"/>
      <c r="C102" s="89"/>
      <c r="E102" s="44"/>
    </row>
    <row r="103" spans="1:5" ht="13.5" thickBot="1">
      <c r="A103" s="44"/>
      <c r="B103" s="91"/>
      <c r="C103" s="89"/>
      <c r="E103" s="44"/>
    </row>
    <row r="104" spans="1:5" ht="13.5" thickBot="1">
      <c r="A104" s="58" t="s">
        <v>103</v>
      </c>
      <c r="B104" s="91"/>
      <c r="C104" s="89"/>
      <c r="E104" s="44"/>
    </row>
    <row r="105" ht="13.5" thickBot="1"/>
    <row r="106" spans="1:6" ht="120.75" customHeight="1" thickBot="1">
      <c r="A106" s="24" t="s">
        <v>8</v>
      </c>
      <c r="C106" s="33">
        <f>(C77+C91+C34+C46+C55+C62+C66+C94+C95)</f>
        <v>0</v>
      </c>
      <c r="E106" s="95" t="s">
        <v>50</v>
      </c>
      <c r="F106" s="95"/>
    </row>
    <row r="107" spans="1:6" ht="26.25" customHeight="1" thickBot="1">
      <c r="A107" s="24" t="s">
        <v>9</v>
      </c>
      <c r="C107" s="33">
        <f>C25</f>
        <v>0</v>
      </c>
      <c r="E107" s="100" t="s">
        <v>10</v>
      </c>
      <c r="F107" s="100"/>
    </row>
    <row r="108" spans="1:6" ht="32.25" customHeight="1" thickBot="1">
      <c r="A108" s="24" t="s">
        <v>11</v>
      </c>
      <c r="C108" s="35">
        <f>C106-C107</f>
        <v>0</v>
      </c>
      <c r="E108" s="95" t="s">
        <v>12</v>
      </c>
      <c r="F108" s="95"/>
    </row>
    <row r="109" ht="13.5" thickBot="1"/>
    <row r="110" spans="1:6" ht="13.5" thickBot="1">
      <c r="A110" s="59" t="s">
        <v>106</v>
      </c>
      <c r="B110" s="59"/>
      <c r="C110" s="84">
        <f>C91+C46+C55+C66+C95</f>
        <v>0</v>
      </c>
      <c r="E110" s="98" t="s">
        <v>51</v>
      </c>
      <c r="F110" s="98"/>
    </row>
    <row r="111" ht="13.5" thickBot="1"/>
    <row r="112" spans="1:3" ht="13.5" thickBot="1">
      <c r="A112" s="24" t="s">
        <v>13</v>
      </c>
      <c r="C112" s="33">
        <f>IF(C99&gt;=2,NPV(C98,C110),0)</f>
        <v>0</v>
      </c>
    </row>
    <row r="113" spans="1:3" ht="13.5" thickBot="1">
      <c r="A113" s="24" t="s">
        <v>14</v>
      </c>
      <c r="C113" s="33">
        <f>IF(C99&gt;=3,NPV(C98,C112),0)</f>
        <v>0</v>
      </c>
    </row>
    <row r="114" spans="1:3" ht="13.5" thickBot="1">
      <c r="A114" s="24" t="s">
        <v>15</v>
      </c>
      <c r="C114" s="33">
        <f>IF(C99&gt;=4,NPV(C98,C113),0)</f>
        <v>0</v>
      </c>
    </row>
    <row r="115" spans="1:3" ht="13.5" thickBot="1">
      <c r="A115" s="24" t="s">
        <v>16</v>
      </c>
      <c r="C115" s="33">
        <f>IF(C99&gt;=5,NPV(C98,C114),0)</f>
        <v>0</v>
      </c>
    </row>
    <row r="116" ht="13.5" thickBot="1">
      <c r="C116" s="28"/>
    </row>
    <row r="117" spans="1:3" ht="33" customHeight="1" thickBot="1">
      <c r="A117" s="93" t="s">
        <v>17</v>
      </c>
      <c r="B117" s="91"/>
      <c r="C117" s="35">
        <f>C108+C112+C113+C114+C115</f>
        <v>0</v>
      </c>
    </row>
    <row r="135" ht="12.75">
      <c r="E135" s="42"/>
    </row>
  </sheetData>
  <mergeCells count="64">
    <mergeCell ref="E79:F79"/>
    <mergeCell ref="E80:F80"/>
    <mergeCell ref="E53:F53"/>
    <mergeCell ref="E55:F55"/>
    <mergeCell ref="E72:F72"/>
    <mergeCell ref="E77:F77"/>
    <mergeCell ref="E87:F87"/>
    <mergeCell ref="E90:F90"/>
    <mergeCell ref="E29:F29"/>
    <mergeCell ref="E89:F89"/>
    <mergeCell ref="E30:F30"/>
    <mergeCell ref="E31:F31"/>
    <mergeCell ref="E71:F71"/>
    <mergeCell ref="E73:F73"/>
    <mergeCell ref="E74:F74"/>
    <mergeCell ref="E76:F76"/>
    <mergeCell ref="E95:F95"/>
    <mergeCell ref="E98:F98"/>
    <mergeCell ref="E81:F81"/>
    <mergeCell ref="E83:F83"/>
    <mergeCell ref="E84:F84"/>
    <mergeCell ref="E86:F86"/>
    <mergeCell ref="E82:F82"/>
    <mergeCell ref="E85:F85"/>
    <mergeCell ref="E94:F94"/>
    <mergeCell ref="E88:F88"/>
    <mergeCell ref="E106:F106"/>
    <mergeCell ref="E110:F110"/>
    <mergeCell ref="E99:F99"/>
    <mergeCell ref="E107:F107"/>
    <mergeCell ref="E108:F108"/>
    <mergeCell ref="E17:F17"/>
    <mergeCell ref="E18:F18"/>
    <mergeCell ref="E19:F19"/>
    <mergeCell ref="E20:F20"/>
    <mergeCell ref="E70:F70"/>
    <mergeCell ref="E23:F23"/>
    <mergeCell ref="E25:F25"/>
    <mergeCell ref="E59:F59"/>
    <mergeCell ref="E60:F60"/>
    <mergeCell ref="E61:F61"/>
    <mergeCell ref="E62:F62"/>
    <mergeCell ref="E50:F50"/>
    <mergeCell ref="E21:F21"/>
    <mergeCell ref="E22:F22"/>
    <mergeCell ref="E24:F24"/>
    <mergeCell ref="E42:F42"/>
    <mergeCell ref="E32:F32"/>
    <mergeCell ref="E33:F33"/>
    <mergeCell ref="E45:F45"/>
    <mergeCell ref="E38:F38"/>
    <mergeCell ref="E39:F39"/>
    <mergeCell ref="E40:F40"/>
    <mergeCell ref="E41:F41"/>
    <mergeCell ref="E91:F91"/>
    <mergeCell ref="E34:F34"/>
    <mergeCell ref="E44:F44"/>
    <mergeCell ref="E46:F46"/>
    <mergeCell ref="E43:F43"/>
    <mergeCell ref="E52:F52"/>
    <mergeCell ref="E54:F54"/>
    <mergeCell ref="E66:F66"/>
    <mergeCell ref="E75:F75"/>
    <mergeCell ref="E51:F51"/>
  </mergeCells>
  <printOptions/>
  <pageMargins left="0.5" right="0.5" top="0.5" bottom="0.5" header="0.5" footer="0.5"/>
  <pageSetup fitToHeight="13" horizontalDpi="600" verticalDpi="600" orientation="landscape" scale="60"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28"/>
  <sheetViews>
    <sheetView showGridLines="0" zoomScale="70" zoomScaleNormal="70" workbookViewId="0" topLeftCell="A1">
      <selection activeCell="E21" sqref="E21"/>
    </sheetView>
  </sheetViews>
  <sheetFormatPr defaultColWidth="9.140625" defaultRowHeight="12.75"/>
  <cols>
    <col min="1" max="1" width="74.57421875" style="0" customWidth="1"/>
    <col min="2" max="2" width="2.00390625" style="0" customWidth="1"/>
    <col min="3" max="3" width="17.8515625" style="0" bestFit="1" customWidth="1"/>
    <col min="4" max="4" width="2.28125" style="0" customWidth="1"/>
    <col min="5" max="5" width="40.8515625" style="0" customWidth="1"/>
    <col min="6" max="6" width="84.421875" style="0" customWidth="1"/>
  </cols>
  <sheetData>
    <row r="1" ht="23.25">
      <c r="A1" s="40" t="s">
        <v>118</v>
      </c>
    </row>
    <row r="3" ht="18">
      <c r="A3" s="38" t="s">
        <v>117</v>
      </c>
    </row>
    <row r="4" ht="18">
      <c r="A4" s="38" t="s">
        <v>134</v>
      </c>
    </row>
    <row r="5" ht="18">
      <c r="A5" s="39" t="s">
        <v>107</v>
      </c>
    </row>
    <row r="6" ht="12.75">
      <c r="A6" s="30"/>
    </row>
    <row r="7" ht="12.75">
      <c r="A7" s="30"/>
    </row>
    <row r="9" ht="13.5" thickBot="1">
      <c r="A9" s="1"/>
    </row>
    <row r="10" spans="2:5" ht="18.75">
      <c r="B10" s="11"/>
      <c r="C10" s="12"/>
      <c r="D10" s="13"/>
      <c r="E10" s="14"/>
    </row>
    <row r="11" spans="2:5" ht="12.75">
      <c r="B11" s="15"/>
      <c r="C11" s="16" t="s">
        <v>56</v>
      </c>
      <c r="D11" s="16"/>
      <c r="E11" s="17"/>
    </row>
    <row r="12" spans="2:5" ht="13.5" thickBot="1">
      <c r="B12" s="15"/>
      <c r="C12" s="18"/>
      <c r="D12" s="16"/>
      <c r="E12" s="17"/>
    </row>
    <row r="13" spans="2:5" ht="13.5" thickBot="1">
      <c r="B13" s="15"/>
      <c r="C13" s="9"/>
      <c r="D13" s="16"/>
      <c r="E13" s="19" t="s">
        <v>57</v>
      </c>
    </row>
    <row r="14" spans="2:5" ht="13.5" thickBot="1">
      <c r="B14" s="15"/>
      <c r="C14" s="10"/>
      <c r="D14" s="16"/>
      <c r="E14" s="19" t="s">
        <v>58</v>
      </c>
    </row>
    <row r="15" spans="2:5" ht="13.5" thickBot="1">
      <c r="B15" s="15"/>
      <c r="C15" s="32"/>
      <c r="D15" s="16"/>
      <c r="E15" s="19" t="s">
        <v>59</v>
      </c>
    </row>
    <row r="16" spans="2:5" ht="13.5" thickBot="1">
      <c r="B16" s="20"/>
      <c r="C16" s="21"/>
      <c r="D16" s="22"/>
      <c r="E16" s="23"/>
    </row>
    <row r="17" spans="2:5" ht="12.75">
      <c r="B17" s="36"/>
      <c r="C17" s="37"/>
      <c r="D17" s="36"/>
      <c r="E17" s="36"/>
    </row>
    <row r="18" spans="2:5" ht="12.75">
      <c r="B18" s="36"/>
      <c r="C18" s="37"/>
      <c r="D18" s="36"/>
      <c r="E18" s="36"/>
    </row>
    <row r="19" spans="2:5" ht="13.5" thickBot="1">
      <c r="B19" s="36"/>
      <c r="C19" s="37"/>
      <c r="D19" s="36"/>
      <c r="E19" s="36"/>
    </row>
    <row r="20" ht="13.5" thickBot="1">
      <c r="A20" s="25" t="s">
        <v>119</v>
      </c>
    </row>
    <row r="21" spans="1:5" ht="13.5" thickBot="1">
      <c r="A21" t="s">
        <v>116</v>
      </c>
      <c r="C21" s="49">
        <v>8760</v>
      </c>
      <c r="E21" t="s">
        <v>122</v>
      </c>
    </row>
    <row r="22" spans="1:5" ht="13.5" thickBot="1">
      <c r="A22" t="s">
        <v>136</v>
      </c>
      <c r="C22" s="50">
        <v>0.999</v>
      </c>
      <c r="E22" t="s">
        <v>52</v>
      </c>
    </row>
    <row r="23" spans="1:5" ht="13.5" thickBot="1">
      <c r="A23" s="1" t="s">
        <v>120</v>
      </c>
      <c r="C23" s="41">
        <f>C21*(1-C22)</f>
        <v>8.760000000000009</v>
      </c>
      <c r="E23" s="1" t="s">
        <v>142</v>
      </c>
    </row>
    <row r="24" spans="1:5" ht="13.5" thickBot="1">
      <c r="A24" t="s">
        <v>121</v>
      </c>
      <c r="C24" s="51">
        <v>100</v>
      </c>
      <c r="E24" t="s">
        <v>123</v>
      </c>
    </row>
    <row r="25" spans="1:5" ht="13.5" thickBot="1">
      <c r="A25" s="27" t="s">
        <v>137</v>
      </c>
      <c r="C25" s="47">
        <f>'Model Inputs'!C24</f>
        <v>0</v>
      </c>
      <c r="E25" s="52" t="s">
        <v>141</v>
      </c>
    </row>
    <row r="26" spans="1:5" ht="13.5" thickBot="1">
      <c r="A26" s="26" t="s">
        <v>138</v>
      </c>
      <c r="C26" s="50">
        <v>0.5</v>
      </c>
      <c r="E26" t="s">
        <v>52</v>
      </c>
    </row>
    <row r="27" spans="1:6" ht="28.5" customHeight="1" thickBot="1">
      <c r="A27" s="1" t="s">
        <v>139</v>
      </c>
      <c r="C27" s="41">
        <f>C23*C25*C26</f>
        <v>0</v>
      </c>
      <c r="E27" s="95" t="s">
        <v>143</v>
      </c>
      <c r="F27" s="95"/>
    </row>
    <row r="28" spans="1:6" ht="13.5" thickBot="1">
      <c r="A28" s="1" t="s">
        <v>140</v>
      </c>
      <c r="C28" s="34">
        <f>C24*C27</f>
        <v>0</v>
      </c>
      <c r="E28" s="103" t="s">
        <v>144</v>
      </c>
      <c r="F28" s="103"/>
    </row>
  </sheetData>
  <mergeCells count="2">
    <mergeCell ref="E28:F28"/>
    <mergeCell ref="E27:F27"/>
  </mergeCells>
  <hyperlinks>
    <hyperlink ref="A5" r:id="rId1" display="http://www.compaq.com/services/promotions/advantage/cod.html, "/>
  </hyperlinks>
  <printOptions/>
  <pageMargins left="0.5" right="0.5" top="1" bottom="1" header="0.5" footer="0.5"/>
  <pageSetup fitToHeight="1" fitToWidth="1" horizontalDpi="600" verticalDpi="600" orientation="landscape" scale="6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Heilman</dc:creator>
  <cp:keywords/>
  <dc:description/>
  <cp:lastModifiedBy>RNix</cp:lastModifiedBy>
  <cp:lastPrinted>2006-06-26T20:02:19Z</cp:lastPrinted>
  <dcterms:created xsi:type="dcterms:W3CDTF">2001-06-28T14:20:15Z</dcterms:created>
  <dcterms:modified xsi:type="dcterms:W3CDTF">2006-07-06T16:33:43Z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